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WIT\ฐานข้อมูลผู้สูงอายุที่มีภาวะพึ่งพิงและอาสาสมัครบริบาลท้องถิ่น  (Long Term Care  LTC)\"/>
    </mc:Choice>
  </mc:AlternateContent>
  <xr:revisionPtr revIDLastSave="0" documentId="13_ncr:1_{6308CD42-BA69-4C0D-A386-F1229319F8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อาสาสมัครบริบาล 2563" sheetId="1" r:id="rId1"/>
    <sheet name="ผู้สูงอายุที่มีภาวะพึ่งพิง 2563" sheetId="3" r:id="rId2"/>
  </sheets>
  <definedNames>
    <definedName name="_xlnm._FilterDatabase" localSheetId="1" hidden="1">'ผู้สูงอายุที่มีภาวะพึ่งพิง 2563'!$A$10:$Z$39</definedName>
    <definedName name="_xlnm.Print_Area" localSheetId="1">'ผู้สูงอายุที่มีภาวะพึ่งพิง 2563'!$A$1:$V$54</definedName>
    <definedName name="_xlnm.Print_Titles" localSheetId="1">'ผู้สูงอายุที่มีภาวะพึ่งพิง 2563'!$5:$10</definedName>
    <definedName name="RunOn">'ผู้สูงอายุที่มีภาวะพึ่งพิง 2563'!A1048576+1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3" l="1"/>
  <c r="N43" i="3"/>
  <c r="N42" i="3"/>
  <c r="N41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11" i="3"/>
  <c r="N45" i="3" l="1"/>
  <c r="O37" i="3"/>
  <c r="L37" i="3"/>
  <c r="I37" i="3"/>
  <c r="L22" i="3"/>
  <c r="I22" i="3"/>
  <c r="R21" i="3"/>
  <c r="I21" i="3"/>
  <c r="L20" i="3"/>
  <c r="I20" i="3"/>
  <c r="L19" i="3"/>
  <c r="I19" i="3"/>
  <c r="O18" i="3"/>
  <c r="I18" i="3"/>
  <c r="R17" i="3"/>
  <c r="I17" i="3"/>
  <c r="L16" i="3"/>
  <c r="I16" i="3"/>
  <c r="L15" i="3"/>
  <c r="I15" i="3"/>
  <c r="L14" i="3"/>
  <c r="I14" i="3"/>
  <c r="U13" i="3"/>
  <c r="I13" i="3"/>
  <c r="T39" i="3"/>
  <c r="S39" i="3"/>
  <c r="Q39" i="3"/>
  <c r="N39" i="3"/>
  <c r="M39" i="3"/>
  <c r="K39" i="3"/>
  <c r="J39" i="3"/>
  <c r="H39" i="3"/>
  <c r="G39" i="3"/>
  <c r="Y41" i="3" l="1"/>
  <c r="Y42" i="3"/>
  <c r="O35" i="3"/>
  <c r="U36" i="3"/>
  <c r="U11" i="3"/>
  <c r="O12" i="3"/>
  <c r="O24" i="3"/>
  <c r="O25" i="3"/>
  <c r="O28" i="3"/>
  <c r="O29" i="3"/>
  <c r="O30" i="3"/>
  <c r="O31" i="3"/>
  <c r="O32" i="3"/>
  <c r="O33" i="3"/>
  <c r="O34" i="3"/>
  <c r="O36" i="3"/>
  <c r="L23" i="3"/>
  <c r="L26" i="3"/>
  <c r="L27" i="3"/>
  <c r="L38" i="3"/>
  <c r="I36" i="3"/>
  <c r="I30" i="3"/>
  <c r="I29" i="3"/>
  <c r="I27" i="3"/>
  <c r="U39" i="3" l="1"/>
  <c r="R39" i="3"/>
  <c r="O39" i="3"/>
  <c r="L39" i="3"/>
  <c r="I12" i="3"/>
  <c r="I23" i="3"/>
  <c r="I24" i="3"/>
  <c r="I25" i="3"/>
  <c r="I26" i="3"/>
  <c r="I28" i="3"/>
  <c r="I31" i="3"/>
  <c r="I32" i="3"/>
  <c r="I33" i="3"/>
  <c r="I34" i="3"/>
  <c r="I35" i="3"/>
  <c r="I38" i="3"/>
  <c r="I11" i="3"/>
  <c r="I39" i="3" l="1"/>
  <c r="A12" i="3" l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l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</calcChain>
</file>

<file path=xl/sharedStrings.xml><?xml version="1.0" encoding="utf-8"?>
<sst xmlns="http://schemas.openxmlformats.org/spreadsheetml/2006/main" count="173" uniqueCount="112">
  <si>
    <t>หมายเหตุ</t>
  </si>
  <si>
    <t>(1)</t>
  </si>
  <si>
    <t>(2)</t>
  </si>
  <si>
    <t>(3)</t>
  </si>
  <si>
    <t>(4)</t>
  </si>
  <si>
    <t>(5)</t>
  </si>
  <si>
    <t>1</t>
  </si>
  <si>
    <t xml:space="preserve"> -</t>
  </si>
  <si>
    <t xml:space="preserve">(ลงชื่อ)                                                  </t>
  </si>
  <si>
    <t>นักพัฒนาชุมชน</t>
  </si>
  <si>
    <t>ชาย</t>
  </si>
  <si>
    <t>หญิง</t>
  </si>
  <si>
    <t>(คน)</t>
  </si>
  <si>
    <t>รวม</t>
  </si>
  <si>
    <t>2</t>
  </si>
  <si>
    <t>จำนวนบุคคลที่ผ่านการอบรมหลักสูตร 70  ซม.</t>
  </si>
  <si>
    <t>จำนวนอาสาสมัครบริบาลท้องถิ่นที่ผ่านการอบรมหลักสุตรฯ 70 ซม. และรวม 120 ซม. และได้ปฏิบัติหน้าที่ แล้ว (ค่าตอบแทน5,000 บาท/เดือน(คน)</t>
  </si>
  <si>
    <t>จำนวนอาสาสมัครบริบาลท้องถิ่นที่ผ่านการอบรมหลักสุตรฯ 70 ซม. และหลักสูตรเพิ่มเติม 50 ซม.รวม 120 ซม. และได้ปฏิบัติหน้าที่ แล้ว (ค่าตอบแทน 6,000 บาท/เดือน (คน)</t>
  </si>
  <si>
    <t>รวมจำนวนอาสาสมัครบริบาลท้องถิ่นขององค์กรปกครองส่วนท้องถิ่น(ค่าตอบแทน 5,000บาท/6,000บาท/เดือน (คน)</t>
  </si>
  <si>
    <t>หมายเหตุ (ปัญหา-อุปสรรค)ในการดำเนินงาน</t>
  </si>
  <si>
    <t>หมายเลขโทรศัพท์/มือถือ  08 0324 3945</t>
  </si>
  <si>
    <t>นายประวิทย์  อินพิมพ์</t>
  </si>
  <si>
    <t>จำนวนบุคคลที่เข้าเข้าการอบรมหลักสูตร 50 ซม. (คน)</t>
  </si>
  <si>
    <t xml:space="preserve">                (นายประวิทย์  อินพิมพ์)</t>
  </si>
  <si>
    <t xml:space="preserve">                     นักพัฒนาชุมชน</t>
  </si>
  <si>
    <t xml:space="preserve">ของ องค์การบริหารส่วนตำบลรามราช  อำเภอท่าอุเทน  จังหวัดนครพนม </t>
  </si>
  <si>
    <t>(ตามแบบประเมินความสามารถในการดำเนินกิจวัตรประจำวัน Barthel ADL index ของผู้สูงอายุ) ประจำปีงบประมาณ  พ.ศ. 2563</t>
  </si>
  <si>
    <t>ของ องค์การบริหารส่วนตำบลรามราช  อำเภอท่าอุเทน  จังหวัดนครพนม</t>
  </si>
  <si>
    <t>จำนวนผู้สูงอายุที่มีภาวะพึ่งพิง จำแนกตามเกณฑ์ประเมินความสามารถในการดำเนินกิจวัตรประจำวัน</t>
  </si>
  <si>
    <t>ชื่อ-สกุล</t>
  </si>
  <si>
    <t>ลำดับที่</t>
  </si>
  <si>
    <t>เลขบัตรประจำตัวประชาชน</t>
  </si>
  <si>
    <t>นายสมพร มูลชะนาม</t>
  </si>
  <si>
    <t>นางสุกรรณ ชนะพจน์</t>
  </si>
  <si>
    <t>นายประสาท ชนะพจน์</t>
  </si>
  <si>
    <t>นางลา ชนะพจน์</t>
  </si>
  <si>
    <t>นางเข็ง ชนะพจน์</t>
  </si>
  <si>
    <t>นางตัด ชนะพจน์</t>
  </si>
  <si>
    <t>นางกันหา ระมงคล</t>
  </si>
  <si>
    <t>นางมัจฉา สีระพล</t>
  </si>
  <si>
    <t>นายดัน ชนะพจน์</t>
  </si>
  <si>
    <t>นายโสดา ชนะพจน์</t>
  </si>
  <si>
    <t>นางสุภี ชนะพจน์</t>
  </si>
  <si>
    <t>นางจันทา วงศ์โพนทอง</t>
  </si>
  <si>
    <t>นางปัดชา เสนาสี</t>
  </si>
  <si>
    <t>นายเที่ยง เสนาสี</t>
  </si>
  <si>
    <t>นายเพียร จันทะผล</t>
  </si>
  <si>
    <t>นางสุภาพ เสนาสี</t>
  </si>
  <si>
    <t>นายอรุณ เอกสะพัง</t>
  </si>
  <si>
    <t>นางลัน เดชทะสอน</t>
  </si>
  <si>
    <t>นางมะแดง เสนาสี</t>
  </si>
  <si>
    <t>นางสมจิตต์ เล็กดี</t>
  </si>
  <si>
    <t>นางบุตดา แสงสว่าง</t>
  </si>
  <si>
    <t>นางบุญมา นนทะวงค์</t>
  </si>
  <si>
    <t>นางคำออน แก้วนิวงศ์</t>
  </si>
  <si>
    <t>นางจันทร์เมือง มิถานนท์</t>
  </si>
  <si>
    <t>น.ส.ขุน ชนะพจน์</t>
  </si>
  <si>
    <t>นางวัน ชนะพจน์</t>
  </si>
  <si>
    <t>นางสีใด นิวงษา</t>
  </si>
  <si>
    <t>นางหลาย แก้วนิวงศ์</t>
  </si>
  <si>
    <t>คน</t>
  </si>
  <si>
    <t>เสียชีวิต</t>
  </si>
  <si>
    <t>ฐานข้อมูลจำนวนผู้สูงอายุที่มีภาวะพึ่งพิงขององค์กรปกครองส่วนท้องถิ่น</t>
  </si>
  <si>
    <t>กลุ่มที่ 1 ติดบ้าน เคลื่อนไหวเองได้บ้างอาจมีปัญหาการกิน/การขับถ่าย แต่ไม่มีภาวะสับสน ADL 5-11 คะแนน (B3,B4,B5)</t>
  </si>
  <si>
    <t xml:space="preserve">        กลุ่มที่ 2 ติดบ้าน       เหมือนกลุ่มที่ 1 แต่มีภาวะสับสน ADL 5-11 คะแนน (C2,C3,C4)</t>
  </si>
  <si>
    <t>กลุ่มที่ 3 ติดเตียง เคลื่อนไหวเองไม่ได้ และอาจมีปัญหาการกิน/การขับถ่าย หรือมีอาการ เจ็บป่วยรุนแรง ADL 0-4 คะแนน (I3)</t>
  </si>
  <si>
    <t>กลุ่มที่ 4 ติดเตียงเหมือนกลุ่มที่ 3 และมีอาการเจ็บป่วยรุนแรงหรืออยู่ในระยะท้ายของชีวิต ADL 0-4 คะแนน (I1,I2)</t>
  </si>
  <si>
    <t>ตามเกณฑ์ประเมิน   Barthel ADL index (ADL)</t>
  </si>
  <si>
    <t>บ้านเลขที่</t>
  </si>
  <si>
    <t>หมู่ที่</t>
  </si>
  <si>
    <t>82/1</t>
  </si>
  <si>
    <t>59/3</t>
  </si>
  <si>
    <t>60/2</t>
  </si>
  <si>
    <t>25/2</t>
  </si>
  <si>
    <t>8</t>
  </si>
  <si>
    <t>13</t>
  </si>
  <si>
    <t>9</t>
  </si>
  <si>
    <t>11</t>
  </si>
  <si>
    <t>15</t>
  </si>
  <si>
    <t>12</t>
  </si>
  <si>
    <t>5</t>
  </si>
  <si>
    <t>4</t>
  </si>
  <si>
    <t>6</t>
  </si>
  <si>
    <t>3</t>
  </si>
  <si>
    <t>17</t>
  </si>
  <si>
    <t>14</t>
  </si>
  <si>
    <t>อายุ</t>
  </si>
  <si>
    <t>หมู่ที่ 1 บ้านรามราช</t>
  </si>
  <si>
    <t>หมู่ที่ 2 บ้านรามราช</t>
  </si>
  <si>
    <t>หมู่ที่ 3 บ้านแพง</t>
  </si>
  <si>
    <t>หมู่ที่ 4 บ้านโพนค้อ</t>
  </si>
  <si>
    <t>หมู่ที่ 5 บ้านหนองไฮ</t>
  </si>
  <si>
    <t>หมู่ที่ 6 บ้านโพนก่อ</t>
  </si>
  <si>
    <t>หมู่ที่ 7 สะพัง</t>
  </si>
  <si>
    <t>หมู่ที่ 8 บ้านโพนแดงน้อย</t>
  </si>
  <si>
    <t>หมู่ที่ 9 บ้านโพนแดงใหญ่</t>
  </si>
  <si>
    <t>หมู่ที่ 10 บ้านบะหว้า</t>
  </si>
  <si>
    <t>หมู่ที่ 11 บ้านบุ่ง</t>
  </si>
  <si>
    <t>หมู่ที่ 12 บ้านหินแฮ่</t>
  </si>
  <si>
    <t>หมู่ที่ 13 บ้านม่วงไข</t>
  </si>
  <si>
    <t>หมู่ที่ 14 รามราช</t>
  </si>
  <si>
    <t>หมู่ที่ 15 บ้านหนองบาก</t>
  </si>
  <si>
    <t>หมู่ที่ 17 บ้านรามราช</t>
  </si>
  <si>
    <t>หมู่ที่ 16 บ้านเนินบ่ทอง</t>
  </si>
  <si>
    <t>รวมทั้งหมด</t>
  </si>
  <si>
    <t xml:space="preserve">     (ลงชื่อ) </t>
  </si>
  <si>
    <t xml:space="preserve">                   เบอร์โทร  08 0324 3945</t>
  </si>
  <si>
    <t>นางสาว นริชเนตร บัวชุม</t>
  </si>
  <si>
    <t>59/2</t>
  </si>
  <si>
    <t>นางเพ็ง นิวงษา</t>
  </si>
  <si>
    <t>71/3</t>
  </si>
  <si>
    <t>ฐานข้อมูลอาสาสมัครบริบาลท้องถิ่นขององค์กรปกครองส่วนท้องถิ่น 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</si>
</sst>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0\-0000\-00000\-00\-0"/>
    <numFmt numFmtId="188" formatCode="[$-1870000]d/mm/yyyy;@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4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view="pageBreakPreview" zoomScale="115" zoomScaleNormal="115" zoomScaleSheetLayoutView="115" workbookViewId="0">
      <selection activeCell="E4" sqref="E4:E10"/>
    </sheetView>
  </sheetViews>
  <sheetFormatPr defaultColWidth="9" defaultRowHeight="24.6" x14ac:dyDescent="0.25"/>
  <cols>
    <col min="1" max="1" width="4.8984375" style="7" customWidth="1"/>
    <col min="2" max="2" width="21.69921875" style="4" customWidth="1"/>
    <col min="3" max="3" width="9.296875" style="4" customWidth="1"/>
    <col min="4" max="4" width="7.8984375" style="4" customWidth="1"/>
    <col min="5" max="5" width="19.796875" style="4" customWidth="1"/>
    <col min="6" max="6" width="20.09765625" style="4" customWidth="1"/>
    <col min="7" max="9" width="19.796875" style="4" customWidth="1"/>
    <col min="10" max="10" width="13.8984375" style="4" customWidth="1"/>
    <col min="11" max="16384" width="9" style="4"/>
  </cols>
  <sheetData>
    <row r="1" spans="1:10" x14ac:dyDescent="0.25">
      <c r="A1" s="37" t="s">
        <v>111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 x14ac:dyDescent="0.25">
      <c r="A3" s="2"/>
      <c r="B3" s="2"/>
      <c r="C3" s="2"/>
      <c r="D3" s="32"/>
      <c r="E3" s="2"/>
      <c r="F3" s="2"/>
      <c r="G3" s="2"/>
      <c r="H3" s="2"/>
      <c r="I3" s="2"/>
      <c r="J3" s="2"/>
    </row>
    <row r="4" spans="1:10" ht="27.6" customHeight="1" x14ac:dyDescent="0.25">
      <c r="A4" s="38" t="s">
        <v>30</v>
      </c>
      <c r="B4" s="38" t="s">
        <v>29</v>
      </c>
      <c r="C4" s="38" t="s">
        <v>68</v>
      </c>
      <c r="D4" s="38" t="s">
        <v>69</v>
      </c>
      <c r="E4" s="41" t="s">
        <v>15</v>
      </c>
      <c r="F4" s="41" t="s">
        <v>22</v>
      </c>
      <c r="G4" s="41" t="s">
        <v>16</v>
      </c>
      <c r="H4" s="41" t="s">
        <v>17</v>
      </c>
      <c r="I4" s="41" t="s">
        <v>18</v>
      </c>
      <c r="J4" s="41" t="s">
        <v>19</v>
      </c>
    </row>
    <row r="5" spans="1:10" ht="27.6" customHeight="1" x14ac:dyDescent="0.25">
      <c r="A5" s="39"/>
      <c r="B5" s="39"/>
      <c r="C5" s="39"/>
      <c r="D5" s="39"/>
      <c r="E5" s="42"/>
      <c r="F5" s="42"/>
      <c r="G5" s="42"/>
      <c r="H5" s="42"/>
      <c r="I5" s="42"/>
      <c r="J5" s="42"/>
    </row>
    <row r="6" spans="1:10" ht="27.6" customHeight="1" x14ac:dyDescent="0.25">
      <c r="A6" s="39"/>
      <c r="B6" s="39"/>
      <c r="C6" s="39"/>
      <c r="D6" s="39"/>
      <c r="E6" s="42"/>
      <c r="F6" s="42"/>
      <c r="G6" s="42"/>
      <c r="H6" s="42"/>
      <c r="I6" s="42"/>
      <c r="J6" s="42"/>
    </row>
    <row r="7" spans="1:10" ht="27.6" customHeight="1" x14ac:dyDescent="0.25">
      <c r="A7" s="39"/>
      <c r="B7" s="39"/>
      <c r="C7" s="39"/>
      <c r="D7" s="39"/>
      <c r="E7" s="42"/>
      <c r="F7" s="42"/>
      <c r="G7" s="42"/>
      <c r="H7" s="42"/>
      <c r="I7" s="42"/>
      <c r="J7" s="42"/>
    </row>
    <row r="8" spans="1:10" ht="27.6" customHeight="1" x14ac:dyDescent="0.25">
      <c r="A8" s="39"/>
      <c r="B8" s="39"/>
      <c r="C8" s="39"/>
      <c r="D8" s="39"/>
      <c r="E8" s="42"/>
      <c r="F8" s="42"/>
      <c r="G8" s="42"/>
      <c r="H8" s="42"/>
      <c r="I8" s="42"/>
      <c r="J8" s="42"/>
    </row>
    <row r="9" spans="1:10" ht="27.6" customHeight="1" x14ac:dyDescent="0.25">
      <c r="A9" s="39"/>
      <c r="B9" s="39"/>
      <c r="C9" s="39"/>
      <c r="D9" s="39"/>
      <c r="E9" s="42"/>
      <c r="F9" s="42"/>
      <c r="G9" s="42"/>
      <c r="H9" s="42"/>
      <c r="I9" s="42"/>
      <c r="J9" s="42"/>
    </row>
    <row r="10" spans="1:10" ht="27.6" customHeight="1" x14ac:dyDescent="0.25">
      <c r="A10" s="39"/>
      <c r="B10" s="39"/>
      <c r="C10" s="39"/>
      <c r="D10" s="39"/>
      <c r="E10" s="42"/>
      <c r="F10" s="42"/>
      <c r="G10" s="42"/>
      <c r="H10" s="42"/>
      <c r="I10" s="42"/>
      <c r="J10" s="42"/>
    </row>
    <row r="11" spans="1:10" x14ac:dyDescent="0.25">
      <c r="A11" s="40"/>
      <c r="B11" s="40"/>
      <c r="C11" s="40"/>
      <c r="D11" s="40"/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/>
    </row>
    <row r="12" spans="1:10" x14ac:dyDescent="0.25">
      <c r="A12" s="5" t="s">
        <v>6</v>
      </c>
      <c r="B12" s="8" t="s">
        <v>107</v>
      </c>
      <c r="C12" s="5" t="s">
        <v>108</v>
      </c>
      <c r="D12" s="5" t="s">
        <v>14</v>
      </c>
      <c r="E12" s="5" t="s">
        <v>7</v>
      </c>
      <c r="F12" s="5" t="s">
        <v>7</v>
      </c>
      <c r="G12" s="5" t="s">
        <v>6</v>
      </c>
      <c r="H12" s="5" t="s">
        <v>7</v>
      </c>
      <c r="I12" s="5" t="s">
        <v>7</v>
      </c>
      <c r="J12" s="5"/>
    </row>
    <row r="13" spans="1:10" x14ac:dyDescent="0.25">
      <c r="A13" s="5" t="s">
        <v>14</v>
      </c>
      <c r="B13" s="8" t="s">
        <v>109</v>
      </c>
      <c r="C13" s="5" t="s">
        <v>110</v>
      </c>
      <c r="D13" s="5" t="s">
        <v>84</v>
      </c>
      <c r="E13" s="5" t="s">
        <v>7</v>
      </c>
      <c r="F13" s="5" t="s">
        <v>7</v>
      </c>
      <c r="G13" s="5" t="s">
        <v>6</v>
      </c>
      <c r="H13" s="5" t="s">
        <v>7</v>
      </c>
      <c r="I13" s="5" t="s">
        <v>7</v>
      </c>
      <c r="J13" s="5"/>
    </row>
    <row r="14" spans="1:10" x14ac:dyDescent="0.25">
      <c r="A14" s="5"/>
      <c r="B14" s="8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5"/>
      <c r="B15" s="8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5"/>
      <c r="B16" s="8"/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6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6"/>
      <c r="B18" s="3"/>
      <c r="C18" s="3"/>
      <c r="D18" s="3"/>
      <c r="E18" s="3"/>
      <c r="F18" s="3"/>
      <c r="G18" s="3"/>
      <c r="H18" s="36" t="s">
        <v>8</v>
      </c>
      <c r="I18" s="36"/>
      <c r="J18" s="36"/>
    </row>
    <row r="19" spans="1:10" x14ac:dyDescent="0.25">
      <c r="A19" s="6"/>
      <c r="B19" s="3"/>
      <c r="C19" s="3"/>
      <c r="D19" s="3"/>
      <c r="E19" s="3"/>
      <c r="F19" s="3"/>
      <c r="G19" s="3"/>
      <c r="H19" s="36" t="s">
        <v>23</v>
      </c>
      <c r="I19" s="36"/>
      <c r="J19" s="36"/>
    </row>
    <row r="20" spans="1:10" x14ac:dyDescent="0.25">
      <c r="A20" s="6"/>
      <c r="B20" s="3"/>
      <c r="C20" s="3"/>
      <c r="D20" s="3"/>
      <c r="E20" s="3"/>
      <c r="F20" s="3"/>
      <c r="G20" s="3"/>
      <c r="H20" s="36" t="s">
        <v>24</v>
      </c>
      <c r="I20" s="36"/>
      <c r="J20" s="36"/>
    </row>
    <row r="21" spans="1:10" x14ac:dyDescent="0.25">
      <c r="A21" s="6"/>
      <c r="B21" s="3"/>
      <c r="C21" s="3"/>
      <c r="D21" s="3"/>
      <c r="E21" s="3"/>
      <c r="F21" s="3"/>
      <c r="G21" s="3"/>
      <c r="H21" s="36" t="s">
        <v>20</v>
      </c>
      <c r="I21" s="36"/>
      <c r="J21" s="36"/>
    </row>
    <row r="22" spans="1:10" x14ac:dyDescent="0.25">
      <c r="A22" s="6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6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6"/>
      <c r="B24" s="3"/>
      <c r="C24" s="3"/>
      <c r="D24" s="3"/>
      <c r="E24" s="3"/>
      <c r="F24" s="3"/>
      <c r="G24" s="3"/>
      <c r="H24" s="3"/>
      <c r="I24" s="3"/>
      <c r="J24" s="3"/>
    </row>
  </sheetData>
  <mergeCells count="16">
    <mergeCell ref="H21:J21"/>
    <mergeCell ref="A1:J1"/>
    <mergeCell ref="A2:J2"/>
    <mergeCell ref="H18:J18"/>
    <mergeCell ref="H19:J19"/>
    <mergeCell ref="H20:J20"/>
    <mergeCell ref="A4:A11"/>
    <mergeCell ref="B4:B11"/>
    <mergeCell ref="C4:C11"/>
    <mergeCell ref="E4:E10"/>
    <mergeCell ref="F4:F10"/>
    <mergeCell ref="G4:G10"/>
    <mergeCell ref="H4:H10"/>
    <mergeCell ref="I4:I10"/>
    <mergeCell ref="J4:J10"/>
    <mergeCell ref="D4:D11"/>
  </mergeCells>
  <pageMargins left="0.25" right="0.25" top="0.46" bottom="0.45" header="0.3" footer="0.3"/>
  <pageSetup paperSize="9" scale="8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7"/>
  <sheetViews>
    <sheetView showGridLines="0" view="pageBreakPreview" topLeftCell="C4" zoomScaleNormal="130" zoomScaleSheetLayoutView="100" workbookViewId="0">
      <selection activeCell="X5" sqref="X5"/>
    </sheetView>
  </sheetViews>
  <sheetFormatPr defaultColWidth="9" defaultRowHeight="21" x14ac:dyDescent="0.25"/>
  <cols>
    <col min="1" max="1" width="4.59765625" style="21" customWidth="1"/>
    <col min="2" max="2" width="15.09765625" style="21" customWidth="1"/>
    <col min="3" max="3" width="16.3984375" style="21" customWidth="1"/>
    <col min="4" max="4" width="7.796875" style="21" customWidth="1"/>
    <col min="5" max="5" width="6.796875" style="21" customWidth="1"/>
    <col min="6" max="6" width="5.8984375" style="21" customWidth="1"/>
    <col min="7" max="9" width="6.09765625" style="9" customWidth="1"/>
    <col min="10" max="15" width="6.5" style="9" customWidth="1"/>
    <col min="16" max="18" width="7.296875" style="9" customWidth="1"/>
    <col min="19" max="21" width="6.5" style="9" customWidth="1"/>
    <col min="22" max="22" width="10.8984375" style="9" customWidth="1"/>
    <col min="23" max="23" width="4.3984375" style="9" customWidth="1"/>
    <col min="24" max="24" width="8.796875" style="9" customWidth="1"/>
    <col min="25" max="16384" width="9" style="9"/>
  </cols>
  <sheetData>
    <row r="1" spans="1:25" ht="21" customHeight="1" x14ac:dyDescent="0.2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5" ht="21" customHeight="1" x14ac:dyDescent="0.2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5" ht="21" customHeight="1" x14ac:dyDescent="0.25">
      <c r="A3" s="43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5" ht="10.199999999999999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</row>
    <row r="5" spans="1:25" ht="32.4" customHeight="1" x14ac:dyDescent="0.6">
      <c r="A5" s="62" t="s">
        <v>30</v>
      </c>
      <c r="B5" s="62" t="s">
        <v>31</v>
      </c>
      <c r="C5" s="65" t="s">
        <v>29</v>
      </c>
      <c r="D5" s="65" t="s">
        <v>86</v>
      </c>
      <c r="E5" s="65" t="s">
        <v>68</v>
      </c>
      <c r="F5" s="65" t="s">
        <v>69</v>
      </c>
      <c r="G5" s="55" t="s">
        <v>28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V5" s="65" t="s">
        <v>0</v>
      </c>
    </row>
    <row r="6" spans="1:25" ht="32.4" customHeight="1" x14ac:dyDescent="0.25">
      <c r="A6" s="63"/>
      <c r="B6" s="63"/>
      <c r="C6" s="66"/>
      <c r="D6" s="66"/>
      <c r="E6" s="66"/>
      <c r="F6" s="66"/>
      <c r="G6" s="58" t="s">
        <v>67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66"/>
    </row>
    <row r="7" spans="1:25" ht="34.200000000000003" customHeight="1" x14ac:dyDescent="0.25">
      <c r="A7" s="63"/>
      <c r="B7" s="63"/>
      <c r="C7" s="66"/>
      <c r="D7" s="66"/>
      <c r="E7" s="66"/>
      <c r="F7" s="66"/>
      <c r="G7" s="12"/>
      <c r="H7" s="13"/>
      <c r="I7" s="13"/>
      <c r="J7" s="46" t="s">
        <v>63</v>
      </c>
      <c r="K7" s="47"/>
      <c r="L7" s="48"/>
      <c r="M7" s="46" t="s">
        <v>64</v>
      </c>
      <c r="N7" s="47"/>
      <c r="O7" s="48"/>
      <c r="P7" s="46" t="s">
        <v>65</v>
      </c>
      <c r="Q7" s="47"/>
      <c r="R7" s="48"/>
      <c r="S7" s="46" t="s">
        <v>66</v>
      </c>
      <c r="T7" s="47"/>
      <c r="U7" s="48"/>
      <c r="V7" s="66"/>
    </row>
    <row r="8" spans="1:25" ht="34.200000000000003" customHeight="1" x14ac:dyDescent="0.25">
      <c r="A8" s="63"/>
      <c r="B8" s="63"/>
      <c r="C8" s="66"/>
      <c r="D8" s="66"/>
      <c r="E8" s="66"/>
      <c r="F8" s="66"/>
      <c r="G8" s="24" t="s">
        <v>10</v>
      </c>
      <c r="H8" s="24" t="s">
        <v>11</v>
      </c>
      <c r="I8" s="24" t="s">
        <v>13</v>
      </c>
      <c r="J8" s="49"/>
      <c r="K8" s="50"/>
      <c r="L8" s="51"/>
      <c r="M8" s="49"/>
      <c r="N8" s="50"/>
      <c r="O8" s="51"/>
      <c r="P8" s="49"/>
      <c r="Q8" s="50"/>
      <c r="R8" s="51"/>
      <c r="S8" s="49"/>
      <c r="T8" s="50"/>
      <c r="U8" s="51"/>
      <c r="V8" s="66"/>
    </row>
    <row r="9" spans="1:25" ht="34.200000000000003" customHeight="1" x14ac:dyDescent="0.25">
      <c r="A9" s="63"/>
      <c r="B9" s="63"/>
      <c r="C9" s="66"/>
      <c r="D9" s="66"/>
      <c r="E9" s="66"/>
      <c r="F9" s="66"/>
      <c r="G9" s="24" t="s">
        <v>12</v>
      </c>
      <c r="H9" s="24" t="s">
        <v>12</v>
      </c>
      <c r="I9" s="24" t="s">
        <v>12</v>
      </c>
      <c r="J9" s="52"/>
      <c r="K9" s="53"/>
      <c r="L9" s="54"/>
      <c r="M9" s="52"/>
      <c r="N9" s="53"/>
      <c r="O9" s="54"/>
      <c r="P9" s="52"/>
      <c r="Q9" s="53"/>
      <c r="R9" s="54"/>
      <c r="S9" s="52"/>
      <c r="T9" s="53"/>
      <c r="U9" s="54"/>
      <c r="V9" s="66"/>
    </row>
    <row r="10" spans="1:25" ht="19.8" customHeight="1" x14ac:dyDescent="0.25">
      <c r="A10" s="64"/>
      <c r="B10" s="64"/>
      <c r="C10" s="67"/>
      <c r="D10" s="67"/>
      <c r="E10" s="67"/>
      <c r="F10" s="67"/>
      <c r="G10" s="25"/>
      <c r="H10" s="25"/>
      <c r="I10" s="25"/>
      <c r="J10" s="14" t="s">
        <v>10</v>
      </c>
      <c r="K10" s="14" t="s">
        <v>11</v>
      </c>
      <c r="L10" s="14" t="s">
        <v>13</v>
      </c>
      <c r="M10" s="14" t="s">
        <v>10</v>
      </c>
      <c r="N10" s="14" t="s">
        <v>11</v>
      </c>
      <c r="O10" s="14" t="s">
        <v>13</v>
      </c>
      <c r="P10" s="14" t="s">
        <v>10</v>
      </c>
      <c r="Q10" s="14" t="s">
        <v>11</v>
      </c>
      <c r="R10" s="14" t="s">
        <v>13</v>
      </c>
      <c r="S10" s="14" t="s">
        <v>10</v>
      </c>
      <c r="T10" s="14" t="s">
        <v>11</v>
      </c>
      <c r="U10" s="15" t="s">
        <v>13</v>
      </c>
      <c r="V10" s="67"/>
    </row>
    <row r="11" spans="1:25" ht="19.8" customHeight="1" x14ac:dyDescent="0.25">
      <c r="A11" s="14">
        <v>1</v>
      </c>
      <c r="B11" s="16">
        <v>3480300222301</v>
      </c>
      <c r="C11" s="17" t="s">
        <v>32</v>
      </c>
      <c r="D11" s="14">
        <v>41</v>
      </c>
      <c r="E11" s="30">
        <v>94</v>
      </c>
      <c r="F11" s="30" t="s">
        <v>74</v>
      </c>
      <c r="G11" s="18">
        <v>1</v>
      </c>
      <c r="H11" s="18"/>
      <c r="I11" s="26">
        <f>G11+H11</f>
        <v>1</v>
      </c>
      <c r="J11" s="18"/>
      <c r="K11" s="18"/>
      <c r="L11" s="26"/>
      <c r="M11" s="18"/>
      <c r="N11" s="18"/>
      <c r="O11" s="26"/>
      <c r="P11" s="18"/>
      <c r="Q11" s="18"/>
      <c r="R11" s="26"/>
      <c r="S11" s="18">
        <v>1</v>
      </c>
      <c r="T11" s="18"/>
      <c r="U11" s="26">
        <f>S11+T11</f>
        <v>1</v>
      </c>
      <c r="V11" s="19"/>
      <c r="X11" s="31">
        <v>29407</v>
      </c>
      <c r="Y11" s="21" t="str">
        <f ca="1">ROUND(((NOW()-X11)/365),0)&amp;" "</f>
        <v xml:space="preserve">41 </v>
      </c>
    </row>
    <row r="12" spans="1:25" ht="19.8" customHeight="1" x14ac:dyDescent="0.25">
      <c r="A12" s="14">
        <f t="shared" ref="A12:A38" si="0">RunOn</f>
        <v>2</v>
      </c>
      <c r="B12" s="16">
        <v>3480300214325</v>
      </c>
      <c r="C12" s="17" t="s">
        <v>33</v>
      </c>
      <c r="D12" s="14">
        <v>83</v>
      </c>
      <c r="E12" s="30">
        <v>2</v>
      </c>
      <c r="F12" s="30" t="s">
        <v>75</v>
      </c>
      <c r="G12" s="18"/>
      <c r="H12" s="18">
        <v>1</v>
      </c>
      <c r="I12" s="26">
        <f>G12+H12</f>
        <v>1</v>
      </c>
      <c r="J12" s="18"/>
      <c r="K12" s="18"/>
      <c r="L12" s="26"/>
      <c r="M12" s="18"/>
      <c r="N12" s="18">
        <v>1</v>
      </c>
      <c r="O12" s="26">
        <f>M12+N12</f>
        <v>1</v>
      </c>
      <c r="P12" s="18"/>
      <c r="Q12" s="18"/>
      <c r="R12" s="26"/>
      <c r="S12" s="18"/>
      <c r="T12" s="18"/>
      <c r="U12" s="26"/>
      <c r="V12" s="19" t="s">
        <v>61</v>
      </c>
      <c r="X12" s="31">
        <v>14163</v>
      </c>
      <c r="Y12" s="21" t="str">
        <f t="shared" ref="Y12:Y38" ca="1" si="1">ROUND(((NOW()-X12)/365),0)&amp;" "</f>
        <v xml:space="preserve">83 </v>
      </c>
    </row>
    <row r="13" spans="1:25" ht="19.8" customHeight="1" x14ac:dyDescent="0.25">
      <c r="A13" s="14">
        <f t="shared" si="0"/>
        <v>3</v>
      </c>
      <c r="B13" s="16">
        <v>3480300340878</v>
      </c>
      <c r="C13" s="17" t="s">
        <v>34</v>
      </c>
      <c r="D13" s="14">
        <v>65</v>
      </c>
      <c r="E13" s="30">
        <v>31</v>
      </c>
      <c r="F13" s="30" t="s">
        <v>76</v>
      </c>
      <c r="G13" s="18">
        <v>1</v>
      </c>
      <c r="H13" s="18"/>
      <c r="I13" s="26">
        <f t="shared" ref="I13:I18" si="2">G13+H13</f>
        <v>1</v>
      </c>
      <c r="J13" s="18"/>
      <c r="K13" s="18"/>
      <c r="L13" s="26"/>
      <c r="M13" s="18"/>
      <c r="N13" s="18"/>
      <c r="O13" s="26"/>
      <c r="P13" s="18"/>
      <c r="Q13" s="18"/>
      <c r="R13" s="26"/>
      <c r="S13" s="18">
        <v>1</v>
      </c>
      <c r="T13" s="18"/>
      <c r="U13" s="26">
        <f t="shared" ref="U13" si="3">S13+T13</f>
        <v>1</v>
      </c>
      <c r="V13" s="19" t="s">
        <v>61</v>
      </c>
      <c r="X13" s="31">
        <v>20672</v>
      </c>
      <c r="Y13" s="21" t="str">
        <f t="shared" ca="1" si="1"/>
        <v xml:space="preserve">65 </v>
      </c>
    </row>
    <row r="14" spans="1:25" ht="19.8" customHeight="1" x14ac:dyDescent="0.25">
      <c r="A14" s="14">
        <f t="shared" si="0"/>
        <v>4</v>
      </c>
      <c r="B14" s="16">
        <v>3480300279915</v>
      </c>
      <c r="C14" s="17" t="s">
        <v>35</v>
      </c>
      <c r="D14" s="14">
        <v>78</v>
      </c>
      <c r="E14" s="30">
        <v>49</v>
      </c>
      <c r="F14" s="30" t="s">
        <v>77</v>
      </c>
      <c r="G14" s="18"/>
      <c r="H14" s="18">
        <v>1</v>
      </c>
      <c r="I14" s="26">
        <f t="shared" si="2"/>
        <v>1</v>
      </c>
      <c r="J14" s="18"/>
      <c r="K14" s="18">
        <v>1</v>
      </c>
      <c r="L14" s="26">
        <f t="shared" ref="L14:L16" si="4">J14+K14</f>
        <v>1</v>
      </c>
      <c r="M14" s="18"/>
      <c r="N14" s="18"/>
      <c r="O14" s="26"/>
      <c r="P14" s="18"/>
      <c r="Q14" s="18"/>
      <c r="R14" s="26"/>
      <c r="S14" s="18"/>
      <c r="T14" s="18"/>
      <c r="U14" s="26"/>
      <c r="V14" s="19"/>
      <c r="X14" s="31">
        <v>15747</v>
      </c>
      <c r="Y14" s="21" t="str">
        <f t="shared" ca="1" si="1"/>
        <v xml:space="preserve">78 </v>
      </c>
    </row>
    <row r="15" spans="1:25" ht="19.8" customHeight="1" x14ac:dyDescent="0.25">
      <c r="A15" s="14">
        <f t="shared" si="0"/>
        <v>5</v>
      </c>
      <c r="B15" s="16">
        <v>3480300282282</v>
      </c>
      <c r="C15" s="17" t="s">
        <v>36</v>
      </c>
      <c r="D15" s="14">
        <v>87</v>
      </c>
      <c r="E15" s="30">
        <v>34</v>
      </c>
      <c r="F15" s="30" t="s">
        <v>77</v>
      </c>
      <c r="G15" s="18"/>
      <c r="H15" s="18">
        <v>1</v>
      </c>
      <c r="I15" s="26">
        <f t="shared" si="2"/>
        <v>1</v>
      </c>
      <c r="J15" s="18"/>
      <c r="K15" s="18">
        <v>1</v>
      </c>
      <c r="L15" s="26">
        <f t="shared" si="4"/>
        <v>1</v>
      </c>
      <c r="M15" s="18"/>
      <c r="N15" s="18"/>
      <c r="O15" s="26"/>
      <c r="P15" s="18"/>
      <c r="Q15" s="18"/>
      <c r="R15" s="26"/>
      <c r="S15" s="18"/>
      <c r="T15" s="18"/>
      <c r="U15" s="26"/>
      <c r="V15" s="19"/>
      <c r="X15" s="31">
        <v>12465</v>
      </c>
      <c r="Y15" s="21" t="str">
        <f t="shared" ca="1" si="1"/>
        <v xml:space="preserve">87 </v>
      </c>
    </row>
    <row r="16" spans="1:25" ht="19.8" customHeight="1" x14ac:dyDescent="0.25">
      <c r="A16" s="14">
        <f t="shared" si="0"/>
        <v>6</v>
      </c>
      <c r="B16" s="16">
        <v>3480300279842</v>
      </c>
      <c r="C16" s="17" t="s">
        <v>37</v>
      </c>
      <c r="D16" s="14">
        <v>85</v>
      </c>
      <c r="E16" s="30">
        <v>30</v>
      </c>
      <c r="F16" s="30" t="s">
        <v>77</v>
      </c>
      <c r="G16" s="18"/>
      <c r="H16" s="18">
        <v>1</v>
      </c>
      <c r="I16" s="26">
        <f t="shared" si="2"/>
        <v>1</v>
      </c>
      <c r="J16" s="18"/>
      <c r="K16" s="18">
        <v>1</v>
      </c>
      <c r="L16" s="26">
        <f t="shared" si="4"/>
        <v>1</v>
      </c>
      <c r="M16" s="18"/>
      <c r="N16" s="18"/>
      <c r="O16" s="26"/>
      <c r="P16" s="18"/>
      <c r="Q16" s="18"/>
      <c r="R16" s="26"/>
      <c r="S16" s="18"/>
      <c r="T16" s="18"/>
      <c r="U16" s="26"/>
      <c r="V16" s="19"/>
      <c r="X16" s="31">
        <v>13516</v>
      </c>
      <c r="Y16" s="21" t="str">
        <f t="shared" ca="1" si="1"/>
        <v xml:space="preserve">85 </v>
      </c>
    </row>
    <row r="17" spans="1:25" ht="19.8" customHeight="1" x14ac:dyDescent="0.25">
      <c r="A17" s="14">
        <f t="shared" si="0"/>
        <v>7</v>
      </c>
      <c r="B17" s="16">
        <v>3480300221038</v>
      </c>
      <c r="C17" s="17" t="s">
        <v>38</v>
      </c>
      <c r="D17" s="14">
        <v>78</v>
      </c>
      <c r="E17" s="30">
        <v>75</v>
      </c>
      <c r="F17" s="30" t="s">
        <v>74</v>
      </c>
      <c r="G17" s="18"/>
      <c r="H17" s="18">
        <v>1</v>
      </c>
      <c r="I17" s="26">
        <f>G17+H17</f>
        <v>1</v>
      </c>
      <c r="J17" s="18"/>
      <c r="K17" s="18"/>
      <c r="L17" s="26"/>
      <c r="M17" s="18"/>
      <c r="N17" s="18"/>
      <c r="O17" s="26"/>
      <c r="P17" s="18"/>
      <c r="Q17" s="18">
        <v>1</v>
      </c>
      <c r="R17" s="26">
        <f>P17+Q17</f>
        <v>1</v>
      </c>
      <c r="S17" s="18"/>
      <c r="T17" s="18"/>
      <c r="U17" s="26"/>
      <c r="V17" s="19" t="s">
        <v>61</v>
      </c>
      <c r="X17" s="31">
        <v>15786</v>
      </c>
      <c r="Y17" s="21" t="str">
        <f t="shared" ca="1" si="1"/>
        <v xml:space="preserve">78 </v>
      </c>
    </row>
    <row r="18" spans="1:25" ht="19.8" customHeight="1" x14ac:dyDescent="0.25">
      <c r="A18" s="14">
        <f t="shared" si="0"/>
        <v>8</v>
      </c>
      <c r="B18" s="16">
        <v>3480300220236</v>
      </c>
      <c r="C18" s="17" t="s">
        <v>39</v>
      </c>
      <c r="D18" s="14">
        <v>85</v>
      </c>
      <c r="E18" s="30">
        <v>61</v>
      </c>
      <c r="F18" s="30" t="s">
        <v>78</v>
      </c>
      <c r="G18" s="18"/>
      <c r="H18" s="18">
        <v>1</v>
      </c>
      <c r="I18" s="26">
        <f t="shared" si="2"/>
        <v>1</v>
      </c>
      <c r="J18" s="18"/>
      <c r="K18" s="18"/>
      <c r="L18" s="26"/>
      <c r="M18" s="18"/>
      <c r="N18" s="18">
        <v>1</v>
      </c>
      <c r="O18" s="26">
        <f t="shared" ref="O18" si="5">M18+N18</f>
        <v>1</v>
      </c>
      <c r="P18" s="18"/>
      <c r="Q18" s="18"/>
      <c r="R18" s="26"/>
      <c r="S18" s="18"/>
      <c r="T18" s="18"/>
      <c r="U18" s="26"/>
      <c r="V18" s="19"/>
      <c r="X18" s="31">
        <v>13280</v>
      </c>
      <c r="Y18" s="21" t="str">
        <f t="shared" ca="1" si="1"/>
        <v xml:space="preserve">85 </v>
      </c>
    </row>
    <row r="19" spans="1:25" ht="19.8" customHeight="1" x14ac:dyDescent="0.25">
      <c r="A19" s="14">
        <f t="shared" si="0"/>
        <v>9</v>
      </c>
      <c r="B19" s="16">
        <v>3480300281286</v>
      </c>
      <c r="C19" s="17" t="s">
        <v>40</v>
      </c>
      <c r="D19" s="14">
        <v>71</v>
      </c>
      <c r="E19" s="30">
        <v>35</v>
      </c>
      <c r="F19" s="30" t="s">
        <v>77</v>
      </c>
      <c r="G19" s="18">
        <v>1</v>
      </c>
      <c r="H19" s="18"/>
      <c r="I19" s="26">
        <f t="shared" ref="I19:I29" si="6">G19+H19</f>
        <v>1</v>
      </c>
      <c r="J19" s="18">
        <v>1</v>
      </c>
      <c r="K19" s="18"/>
      <c r="L19" s="26">
        <f>J19+K19</f>
        <v>1</v>
      </c>
      <c r="M19" s="18"/>
      <c r="N19" s="18"/>
      <c r="O19" s="26"/>
      <c r="P19" s="18"/>
      <c r="Q19" s="18"/>
      <c r="R19" s="26"/>
      <c r="S19" s="18"/>
      <c r="T19" s="18"/>
      <c r="U19" s="26"/>
      <c r="V19" s="19"/>
      <c r="X19" s="31">
        <v>18533</v>
      </c>
      <c r="Y19" s="21" t="str">
        <f t="shared" ca="1" si="1"/>
        <v xml:space="preserve">71 </v>
      </c>
    </row>
    <row r="20" spans="1:25" ht="19.8" customHeight="1" x14ac:dyDescent="0.25">
      <c r="A20" s="14">
        <f t="shared" si="0"/>
        <v>10</v>
      </c>
      <c r="B20" s="16">
        <v>3480300283581</v>
      </c>
      <c r="C20" s="17" t="s">
        <v>41</v>
      </c>
      <c r="D20" s="14">
        <v>66</v>
      </c>
      <c r="E20" s="30">
        <v>53</v>
      </c>
      <c r="F20" s="30" t="s">
        <v>79</v>
      </c>
      <c r="G20" s="18">
        <v>1</v>
      </c>
      <c r="H20" s="18"/>
      <c r="I20" s="26">
        <f t="shared" si="6"/>
        <v>1</v>
      </c>
      <c r="J20" s="18">
        <v>1</v>
      </c>
      <c r="K20" s="18"/>
      <c r="L20" s="26">
        <f>J20+K20</f>
        <v>1</v>
      </c>
      <c r="M20" s="18"/>
      <c r="N20" s="18"/>
      <c r="O20" s="26"/>
      <c r="P20" s="18"/>
      <c r="Q20" s="18"/>
      <c r="R20" s="26"/>
      <c r="S20" s="18"/>
      <c r="T20" s="18"/>
      <c r="U20" s="26"/>
      <c r="V20" s="19"/>
      <c r="X20" s="31">
        <v>20184</v>
      </c>
      <c r="Y20" s="21" t="str">
        <f t="shared" ca="1" si="1"/>
        <v xml:space="preserve">66 </v>
      </c>
    </row>
    <row r="21" spans="1:25" ht="19.8" customHeight="1" x14ac:dyDescent="0.25">
      <c r="A21" s="14">
        <f t="shared" si="0"/>
        <v>11</v>
      </c>
      <c r="B21" s="16">
        <v>3480300283491</v>
      </c>
      <c r="C21" s="17" t="s">
        <v>42</v>
      </c>
      <c r="D21" s="14">
        <v>86</v>
      </c>
      <c r="E21" s="30">
        <v>15</v>
      </c>
      <c r="F21" s="30" t="s">
        <v>79</v>
      </c>
      <c r="G21" s="18"/>
      <c r="H21" s="18">
        <v>1</v>
      </c>
      <c r="I21" s="26">
        <f t="shared" si="6"/>
        <v>1</v>
      </c>
      <c r="J21" s="18"/>
      <c r="K21" s="18"/>
      <c r="L21" s="26"/>
      <c r="M21" s="18"/>
      <c r="N21" s="18"/>
      <c r="O21" s="26"/>
      <c r="P21" s="18"/>
      <c r="Q21" s="18">
        <v>1</v>
      </c>
      <c r="R21" s="26">
        <f>P21+Q21</f>
        <v>1</v>
      </c>
      <c r="S21" s="18"/>
      <c r="T21" s="18"/>
      <c r="U21" s="26"/>
      <c r="V21" s="19"/>
      <c r="X21" s="31">
        <v>12823</v>
      </c>
      <c r="Y21" s="21" t="str">
        <f t="shared" ca="1" si="1"/>
        <v xml:space="preserve">86 </v>
      </c>
    </row>
    <row r="22" spans="1:25" ht="19.8" customHeight="1" x14ac:dyDescent="0.25">
      <c r="A22" s="14">
        <f t="shared" si="0"/>
        <v>12</v>
      </c>
      <c r="B22" s="16">
        <v>3480300394081</v>
      </c>
      <c r="C22" s="17" t="s">
        <v>43</v>
      </c>
      <c r="D22" s="14">
        <v>83</v>
      </c>
      <c r="E22" s="30">
        <v>14</v>
      </c>
      <c r="F22" s="30" t="s">
        <v>80</v>
      </c>
      <c r="G22" s="18"/>
      <c r="H22" s="18">
        <v>1</v>
      </c>
      <c r="I22" s="26">
        <f t="shared" si="6"/>
        <v>1</v>
      </c>
      <c r="J22" s="18"/>
      <c r="K22" s="18">
        <v>1</v>
      </c>
      <c r="L22" s="26">
        <f>J22+K22</f>
        <v>1</v>
      </c>
      <c r="M22" s="18"/>
      <c r="N22" s="18"/>
      <c r="O22" s="26"/>
      <c r="P22" s="18"/>
      <c r="Q22" s="18"/>
      <c r="R22" s="26"/>
      <c r="S22" s="18"/>
      <c r="T22" s="18"/>
      <c r="U22" s="26"/>
      <c r="V22" s="19" t="s">
        <v>61</v>
      </c>
      <c r="X22" s="31">
        <v>14020</v>
      </c>
      <c r="Y22" s="21" t="str">
        <f t="shared" ca="1" si="1"/>
        <v xml:space="preserve">83 </v>
      </c>
    </row>
    <row r="23" spans="1:25" ht="19.8" customHeight="1" x14ac:dyDescent="0.25">
      <c r="A23" s="14">
        <f t="shared" si="0"/>
        <v>13</v>
      </c>
      <c r="B23" s="16">
        <v>3480300391421</v>
      </c>
      <c r="C23" s="17" t="s">
        <v>44</v>
      </c>
      <c r="D23" s="14">
        <v>83</v>
      </c>
      <c r="E23" s="30">
        <v>11</v>
      </c>
      <c r="F23" s="30" t="s">
        <v>81</v>
      </c>
      <c r="G23" s="18"/>
      <c r="H23" s="18">
        <v>1</v>
      </c>
      <c r="I23" s="26">
        <f t="shared" si="6"/>
        <v>1</v>
      </c>
      <c r="J23" s="18"/>
      <c r="K23" s="18">
        <v>1</v>
      </c>
      <c r="L23" s="26">
        <f>J23+K23</f>
        <v>1</v>
      </c>
      <c r="M23" s="18"/>
      <c r="N23" s="18"/>
      <c r="O23" s="26"/>
      <c r="P23" s="18"/>
      <c r="Q23" s="18"/>
      <c r="R23" s="26"/>
      <c r="S23" s="18"/>
      <c r="T23" s="18"/>
      <c r="U23" s="26"/>
      <c r="V23" s="19"/>
      <c r="X23" s="31">
        <v>14020</v>
      </c>
      <c r="Y23" s="21" t="str">
        <f t="shared" ca="1" si="1"/>
        <v xml:space="preserve">83 </v>
      </c>
    </row>
    <row r="24" spans="1:25" ht="19.8" customHeight="1" x14ac:dyDescent="0.25">
      <c r="A24" s="14">
        <f t="shared" si="0"/>
        <v>14</v>
      </c>
      <c r="B24" s="16">
        <v>3480300337176</v>
      </c>
      <c r="C24" s="17" t="s">
        <v>45</v>
      </c>
      <c r="D24" s="14">
        <v>98</v>
      </c>
      <c r="E24" s="30">
        <v>20</v>
      </c>
      <c r="F24" s="30" t="s">
        <v>82</v>
      </c>
      <c r="G24" s="18">
        <v>1</v>
      </c>
      <c r="H24" s="18"/>
      <c r="I24" s="26">
        <f t="shared" si="6"/>
        <v>1</v>
      </c>
      <c r="J24" s="18"/>
      <c r="K24" s="18"/>
      <c r="L24" s="26"/>
      <c r="M24" s="18">
        <v>1</v>
      </c>
      <c r="N24" s="18"/>
      <c r="O24" s="26">
        <f>M24+N24</f>
        <v>1</v>
      </c>
      <c r="P24" s="18"/>
      <c r="Q24" s="18"/>
      <c r="R24" s="26"/>
      <c r="S24" s="18"/>
      <c r="T24" s="18"/>
      <c r="U24" s="26"/>
      <c r="V24" s="19" t="s">
        <v>61</v>
      </c>
      <c r="X24" s="31">
        <v>8433</v>
      </c>
      <c r="Y24" s="21" t="str">
        <f t="shared" ca="1" si="1"/>
        <v xml:space="preserve">98 </v>
      </c>
    </row>
    <row r="25" spans="1:25" ht="19.8" customHeight="1" x14ac:dyDescent="0.25">
      <c r="A25" s="14">
        <f t="shared" si="0"/>
        <v>15</v>
      </c>
      <c r="B25" s="16">
        <v>3480300118849</v>
      </c>
      <c r="C25" s="17" t="s">
        <v>46</v>
      </c>
      <c r="D25" s="14">
        <v>93</v>
      </c>
      <c r="E25" s="30">
        <v>44</v>
      </c>
      <c r="F25" s="30" t="s">
        <v>83</v>
      </c>
      <c r="G25" s="18">
        <v>1</v>
      </c>
      <c r="H25" s="18"/>
      <c r="I25" s="26">
        <f t="shared" si="6"/>
        <v>1</v>
      </c>
      <c r="J25" s="18"/>
      <c r="K25" s="18"/>
      <c r="L25" s="26"/>
      <c r="M25" s="18">
        <v>1</v>
      </c>
      <c r="N25" s="18"/>
      <c r="O25" s="26">
        <f>M25+N25</f>
        <v>1</v>
      </c>
      <c r="P25" s="18"/>
      <c r="Q25" s="18"/>
      <c r="R25" s="26"/>
      <c r="S25" s="18"/>
      <c r="T25" s="18"/>
      <c r="U25" s="26"/>
      <c r="V25" s="19"/>
      <c r="X25" s="31">
        <v>10381</v>
      </c>
      <c r="Y25" s="21" t="str">
        <f t="shared" ca="1" si="1"/>
        <v xml:space="preserve">93 </v>
      </c>
    </row>
    <row r="26" spans="1:25" ht="19.8" customHeight="1" x14ac:dyDescent="0.25">
      <c r="A26" s="14">
        <f t="shared" si="0"/>
        <v>16</v>
      </c>
      <c r="B26" s="16">
        <v>3480300336226</v>
      </c>
      <c r="C26" s="17" t="s">
        <v>47</v>
      </c>
      <c r="D26" s="14">
        <v>68</v>
      </c>
      <c r="E26" s="30">
        <v>5</v>
      </c>
      <c r="F26" s="30" t="s">
        <v>82</v>
      </c>
      <c r="G26" s="18"/>
      <c r="H26" s="18">
        <v>1</v>
      </c>
      <c r="I26" s="26">
        <f t="shared" si="6"/>
        <v>1</v>
      </c>
      <c r="J26" s="18"/>
      <c r="K26" s="18">
        <v>1</v>
      </c>
      <c r="L26" s="26">
        <f>J26+K26</f>
        <v>1</v>
      </c>
      <c r="M26" s="18"/>
      <c r="N26" s="18"/>
      <c r="O26" s="26"/>
      <c r="P26" s="18"/>
      <c r="Q26" s="18"/>
      <c r="R26" s="26"/>
      <c r="S26" s="18"/>
      <c r="T26" s="18"/>
      <c r="U26" s="26"/>
      <c r="V26" s="19"/>
      <c r="X26" s="31">
        <v>19725</v>
      </c>
      <c r="Y26" s="21" t="str">
        <f t="shared" ca="1" si="1"/>
        <v xml:space="preserve">68 </v>
      </c>
    </row>
    <row r="27" spans="1:25" ht="19.8" customHeight="1" x14ac:dyDescent="0.25">
      <c r="A27" s="14">
        <f t="shared" si="0"/>
        <v>17</v>
      </c>
      <c r="B27" s="16">
        <v>3480300118881</v>
      </c>
      <c r="C27" s="17" t="s">
        <v>48</v>
      </c>
      <c r="D27" s="14">
        <v>78</v>
      </c>
      <c r="E27" s="30">
        <v>45</v>
      </c>
      <c r="F27" s="30" t="s">
        <v>83</v>
      </c>
      <c r="G27" s="18">
        <v>1</v>
      </c>
      <c r="H27" s="18"/>
      <c r="I27" s="26">
        <f t="shared" si="6"/>
        <v>1</v>
      </c>
      <c r="J27" s="18">
        <v>1</v>
      </c>
      <c r="K27" s="18"/>
      <c r="L27" s="26">
        <f>J27+K27</f>
        <v>1</v>
      </c>
      <c r="M27" s="18"/>
      <c r="N27" s="18"/>
      <c r="O27" s="26"/>
      <c r="P27" s="18"/>
      <c r="Q27" s="18"/>
      <c r="R27" s="26"/>
      <c r="S27" s="18"/>
      <c r="T27" s="18"/>
      <c r="U27" s="26"/>
      <c r="V27" s="19"/>
      <c r="X27" s="31">
        <v>16072</v>
      </c>
      <c r="Y27" s="21" t="str">
        <f t="shared" ca="1" si="1"/>
        <v xml:space="preserve">78 </v>
      </c>
    </row>
    <row r="28" spans="1:25" ht="19.8" customHeight="1" x14ac:dyDescent="0.25">
      <c r="A28" s="14">
        <f t="shared" si="0"/>
        <v>18</v>
      </c>
      <c r="B28" s="16">
        <v>3480300393106</v>
      </c>
      <c r="C28" s="17" t="s">
        <v>49</v>
      </c>
      <c r="D28" s="14">
        <v>64</v>
      </c>
      <c r="E28" s="30">
        <v>45</v>
      </c>
      <c r="F28" s="30" t="s">
        <v>81</v>
      </c>
      <c r="G28" s="18"/>
      <c r="H28" s="18">
        <v>1</v>
      </c>
      <c r="I28" s="26">
        <f t="shared" si="6"/>
        <v>1</v>
      </c>
      <c r="J28" s="18"/>
      <c r="K28" s="18"/>
      <c r="L28" s="26"/>
      <c r="M28" s="18"/>
      <c r="N28" s="18">
        <v>1</v>
      </c>
      <c r="O28" s="26">
        <f>M28+N28</f>
        <v>1</v>
      </c>
      <c r="P28" s="18"/>
      <c r="Q28" s="18"/>
      <c r="R28" s="26"/>
      <c r="S28" s="18"/>
      <c r="T28" s="18"/>
      <c r="U28" s="26"/>
      <c r="V28" s="19" t="s">
        <v>61</v>
      </c>
      <c r="X28" s="31">
        <v>20930</v>
      </c>
      <c r="Y28" s="21" t="str">
        <f t="shared" ca="1" si="1"/>
        <v xml:space="preserve">64 </v>
      </c>
    </row>
    <row r="29" spans="1:25" ht="19.8" customHeight="1" x14ac:dyDescent="0.25">
      <c r="A29" s="14">
        <f t="shared" si="0"/>
        <v>19</v>
      </c>
      <c r="B29" s="16">
        <v>3480300337184</v>
      </c>
      <c r="C29" s="17" t="s">
        <v>50</v>
      </c>
      <c r="D29" s="14">
        <v>93</v>
      </c>
      <c r="E29" s="30">
        <v>20</v>
      </c>
      <c r="F29" s="30" t="s">
        <v>82</v>
      </c>
      <c r="G29" s="18"/>
      <c r="H29" s="18">
        <v>1</v>
      </c>
      <c r="I29" s="26">
        <f t="shared" si="6"/>
        <v>1</v>
      </c>
      <c r="J29" s="18"/>
      <c r="K29" s="18"/>
      <c r="L29" s="26"/>
      <c r="M29" s="18"/>
      <c r="N29" s="18">
        <v>1</v>
      </c>
      <c r="O29" s="26">
        <f>M29+N29</f>
        <v>1</v>
      </c>
      <c r="P29" s="18"/>
      <c r="Q29" s="18"/>
      <c r="R29" s="26"/>
      <c r="S29" s="18"/>
      <c r="T29" s="18"/>
      <c r="U29" s="26"/>
      <c r="V29" s="19" t="s">
        <v>61</v>
      </c>
      <c r="X29" s="31">
        <v>10292</v>
      </c>
      <c r="Y29" s="21" t="str">
        <f t="shared" ca="1" si="1"/>
        <v xml:space="preserve">93 </v>
      </c>
    </row>
    <row r="30" spans="1:25" ht="19.8" customHeight="1" x14ac:dyDescent="0.25">
      <c r="A30" s="14">
        <f t="shared" si="0"/>
        <v>20</v>
      </c>
      <c r="B30" s="16">
        <v>3480300316781</v>
      </c>
      <c r="C30" s="17" t="s">
        <v>51</v>
      </c>
      <c r="D30" s="14">
        <v>85</v>
      </c>
      <c r="E30" s="30" t="s">
        <v>70</v>
      </c>
      <c r="F30" s="30" t="s">
        <v>84</v>
      </c>
      <c r="G30" s="18"/>
      <c r="H30" s="18">
        <v>1</v>
      </c>
      <c r="I30" s="26">
        <f t="shared" ref="I30:I34" si="7">G30+H30</f>
        <v>1</v>
      </c>
      <c r="J30" s="18"/>
      <c r="K30" s="18"/>
      <c r="L30" s="26"/>
      <c r="M30" s="18"/>
      <c r="N30" s="18">
        <v>1</v>
      </c>
      <c r="O30" s="26">
        <f t="shared" ref="O30:O34" si="8">M30+N30</f>
        <v>1</v>
      </c>
      <c r="P30" s="18"/>
      <c r="Q30" s="18"/>
      <c r="R30" s="26"/>
      <c r="S30" s="18"/>
      <c r="T30" s="18"/>
      <c r="U30" s="26"/>
      <c r="V30" s="19"/>
      <c r="X30" s="31">
        <v>13405</v>
      </c>
      <c r="Y30" s="21" t="str">
        <f t="shared" ca="1" si="1"/>
        <v xml:space="preserve">85 </v>
      </c>
    </row>
    <row r="31" spans="1:25" ht="19.8" customHeight="1" x14ac:dyDescent="0.25">
      <c r="A31" s="14">
        <f t="shared" si="0"/>
        <v>21</v>
      </c>
      <c r="B31" s="16">
        <v>3480300315369</v>
      </c>
      <c r="C31" s="17" t="s">
        <v>52</v>
      </c>
      <c r="D31" s="14">
        <v>91</v>
      </c>
      <c r="E31" s="30">
        <v>72</v>
      </c>
      <c r="F31" s="30" t="s">
        <v>84</v>
      </c>
      <c r="G31" s="18"/>
      <c r="H31" s="18">
        <v>1</v>
      </c>
      <c r="I31" s="26">
        <f t="shared" si="7"/>
        <v>1</v>
      </c>
      <c r="J31" s="18"/>
      <c r="K31" s="18"/>
      <c r="L31" s="26"/>
      <c r="M31" s="18"/>
      <c r="N31" s="18">
        <v>1</v>
      </c>
      <c r="O31" s="26">
        <f t="shared" si="8"/>
        <v>1</v>
      </c>
      <c r="P31" s="18"/>
      <c r="Q31" s="18"/>
      <c r="R31" s="26"/>
      <c r="S31" s="18"/>
      <c r="T31" s="18"/>
      <c r="U31" s="26"/>
      <c r="V31" s="19"/>
      <c r="X31" s="31">
        <v>11067</v>
      </c>
      <c r="Y31" s="21" t="str">
        <f t="shared" ca="1" si="1"/>
        <v xml:space="preserve">91 </v>
      </c>
    </row>
    <row r="32" spans="1:25" ht="19.8" customHeight="1" x14ac:dyDescent="0.25">
      <c r="A32" s="14">
        <f t="shared" si="0"/>
        <v>22</v>
      </c>
      <c r="B32" s="16">
        <v>3480300120339</v>
      </c>
      <c r="C32" s="17" t="s">
        <v>53</v>
      </c>
      <c r="D32" s="14">
        <v>90</v>
      </c>
      <c r="E32" s="30" t="s">
        <v>71</v>
      </c>
      <c r="F32" s="30" t="s">
        <v>84</v>
      </c>
      <c r="G32" s="18"/>
      <c r="H32" s="18">
        <v>1</v>
      </c>
      <c r="I32" s="26">
        <f t="shared" si="7"/>
        <v>1</v>
      </c>
      <c r="J32" s="18"/>
      <c r="K32" s="18"/>
      <c r="L32" s="26"/>
      <c r="M32" s="18"/>
      <c r="N32" s="18">
        <v>1</v>
      </c>
      <c r="O32" s="26">
        <f t="shared" si="8"/>
        <v>1</v>
      </c>
      <c r="P32" s="18"/>
      <c r="Q32" s="18"/>
      <c r="R32" s="26"/>
      <c r="S32" s="18"/>
      <c r="T32" s="18"/>
      <c r="U32" s="26"/>
      <c r="V32" s="19"/>
      <c r="X32" s="31">
        <v>11633</v>
      </c>
      <c r="Y32" s="21" t="str">
        <f t="shared" ca="1" si="1"/>
        <v xml:space="preserve">90 </v>
      </c>
    </row>
    <row r="33" spans="1:26" ht="19.8" customHeight="1" x14ac:dyDescent="0.25">
      <c r="A33" s="14">
        <f t="shared" si="0"/>
        <v>23</v>
      </c>
      <c r="B33" s="16">
        <v>3480300308745</v>
      </c>
      <c r="C33" s="17" t="s">
        <v>54</v>
      </c>
      <c r="D33" s="14">
        <v>91</v>
      </c>
      <c r="E33" s="30" t="s">
        <v>73</v>
      </c>
      <c r="F33" s="30" t="s">
        <v>84</v>
      </c>
      <c r="G33" s="18"/>
      <c r="H33" s="18">
        <v>1</v>
      </c>
      <c r="I33" s="26">
        <f t="shared" si="7"/>
        <v>1</v>
      </c>
      <c r="J33" s="18"/>
      <c r="K33" s="18"/>
      <c r="L33" s="26"/>
      <c r="M33" s="18"/>
      <c r="N33" s="18">
        <v>1</v>
      </c>
      <c r="O33" s="26">
        <f t="shared" si="8"/>
        <v>1</v>
      </c>
      <c r="P33" s="18"/>
      <c r="Q33" s="18"/>
      <c r="R33" s="26"/>
      <c r="S33" s="18"/>
      <c r="T33" s="18"/>
      <c r="U33" s="26"/>
      <c r="V33" s="19" t="s">
        <v>61</v>
      </c>
      <c r="X33" s="31">
        <v>11067</v>
      </c>
      <c r="Y33" s="21" t="str">
        <f t="shared" ca="1" si="1"/>
        <v xml:space="preserve">91 </v>
      </c>
    </row>
    <row r="34" spans="1:26" ht="19.8" customHeight="1" x14ac:dyDescent="0.25">
      <c r="A34" s="14">
        <f t="shared" si="0"/>
        <v>24</v>
      </c>
      <c r="B34" s="16">
        <v>3480600362958</v>
      </c>
      <c r="C34" s="17" t="s">
        <v>55</v>
      </c>
      <c r="D34" s="14">
        <v>72</v>
      </c>
      <c r="E34" s="30" t="s">
        <v>72</v>
      </c>
      <c r="F34" s="30" t="s">
        <v>84</v>
      </c>
      <c r="G34" s="18"/>
      <c r="H34" s="18">
        <v>1</v>
      </c>
      <c r="I34" s="26">
        <f t="shared" si="7"/>
        <v>1</v>
      </c>
      <c r="J34" s="18"/>
      <c r="K34" s="18"/>
      <c r="L34" s="26"/>
      <c r="M34" s="18"/>
      <c r="N34" s="18">
        <v>1</v>
      </c>
      <c r="O34" s="26">
        <f t="shared" si="8"/>
        <v>1</v>
      </c>
      <c r="P34" s="18"/>
      <c r="Q34" s="18"/>
      <c r="R34" s="26"/>
      <c r="S34" s="18"/>
      <c r="T34" s="18"/>
      <c r="U34" s="26"/>
      <c r="V34" s="19"/>
      <c r="X34" s="31">
        <v>18036</v>
      </c>
      <c r="Y34" s="21" t="str">
        <f t="shared" ca="1" si="1"/>
        <v xml:space="preserve">72 </v>
      </c>
    </row>
    <row r="35" spans="1:26" ht="19.8" customHeight="1" x14ac:dyDescent="0.25">
      <c r="A35" s="14">
        <f t="shared" si="0"/>
        <v>25</v>
      </c>
      <c r="B35" s="16">
        <v>3480300282291</v>
      </c>
      <c r="C35" s="17" t="s">
        <v>56</v>
      </c>
      <c r="D35" s="14">
        <v>79</v>
      </c>
      <c r="E35" s="30">
        <v>78</v>
      </c>
      <c r="F35" s="30" t="s">
        <v>77</v>
      </c>
      <c r="G35" s="18"/>
      <c r="H35" s="18">
        <v>1</v>
      </c>
      <c r="I35" s="26">
        <f>G35+H35</f>
        <v>1</v>
      </c>
      <c r="J35" s="18"/>
      <c r="K35" s="18"/>
      <c r="L35" s="26"/>
      <c r="M35" s="18"/>
      <c r="N35" s="18">
        <v>1</v>
      </c>
      <c r="O35" s="26">
        <f>M35+N35</f>
        <v>1</v>
      </c>
      <c r="P35" s="18"/>
      <c r="Q35" s="18"/>
      <c r="R35" s="26"/>
      <c r="S35" s="18"/>
      <c r="T35" s="18"/>
      <c r="U35" s="26"/>
      <c r="V35" s="19"/>
      <c r="X35" s="31">
        <v>15532</v>
      </c>
      <c r="Y35" s="21" t="str">
        <f t="shared" ca="1" si="1"/>
        <v xml:space="preserve">79 </v>
      </c>
    </row>
    <row r="36" spans="1:26" ht="19.8" customHeight="1" x14ac:dyDescent="0.25">
      <c r="A36" s="14">
        <f t="shared" si="0"/>
        <v>26</v>
      </c>
      <c r="B36" s="16">
        <v>3480300279613</v>
      </c>
      <c r="C36" s="17" t="s">
        <v>57</v>
      </c>
      <c r="D36" s="14">
        <v>72</v>
      </c>
      <c r="E36" s="30">
        <v>54</v>
      </c>
      <c r="F36" s="30" t="s">
        <v>77</v>
      </c>
      <c r="G36" s="18"/>
      <c r="H36" s="18">
        <v>1</v>
      </c>
      <c r="I36" s="26">
        <f>G36+H36</f>
        <v>1</v>
      </c>
      <c r="J36" s="18"/>
      <c r="K36" s="18"/>
      <c r="L36" s="26"/>
      <c r="M36" s="18"/>
      <c r="N36" s="18"/>
      <c r="O36" s="26">
        <f>M36+N36</f>
        <v>0</v>
      </c>
      <c r="P36" s="18"/>
      <c r="Q36" s="18"/>
      <c r="R36" s="26"/>
      <c r="S36" s="18"/>
      <c r="T36" s="18">
        <v>1</v>
      </c>
      <c r="U36" s="26">
        <f>S36+T36</f>
        <v>1</v>
      </c>
      <c r="V36" s="19"/>
      <c r="X36" s="31">
        <v>18125</v>
      </c>
      <c r="Y36" s="21" t="str">
        <f t="shared" ca="1" si="1"/>
        <v xml:space="preserve">72 </v>
      </c>
    </row>
    <row r="37" spans="1:26" ht="19.8" customHeight="1" x14ac:dyDescent="0.25">
      <c r="A37" s="14">
        <f t="shared" si="0"/>
        <v>27</v>
      </c>
      <c r="B37" s="16">
        <v>3480300314320</v>
      </c>
      <c r="C37" s="17" t="s">
        <v>58</v>
      </c>
      <c r="D37" s="14">
        <v>89</v>
      </c>
      <c r="E37" s="30">
        <v>108</v>
      </c>
      <c r="F37" s="30" t="s">
        <v>85</v>
      </c>
      <c r="G37" s="18"/>
      <c r="H37" s="18">
        <v>1</v>
      </c>
      <c r="I37" s="26">
        <f t="shared" ref="I37" si="9">G37+H37</f>
        <v>1</v>
      </c>
      <c r="J37" s="18"/>
      <c r="K37" s="18">
        <v>1</v>
      </c>
      <c r="L37" s="26">
        <f t="shared" ref="L37" si="10">J37+K37</f>
        <v>1</v>
      </c>
      <c r="M37" s="18"/>
      <c r="N37" s="18"/>
      <c r="O37" s="26">
        <f t="shared" ref="O37" si="11">M37+N37</f>
        <v>0</v>
      </c>
      <c r="P37" s="18"/>
      <c r="Q37" s="18"/>
      <c r="R37" s="26"/>
      <c r="S37" s="18"/>
      <c r="T37" s="18"/>
      <c r="U37" s="26"/>
      <c r="V37" s="19"/>
      <c r="X37" s="31">
        <v>11824</v>
      </c>
      <c r="Y37" s="21" t="str">
        <f t="shared" ca="1" si="1"/>
        <v xml:space="preserve">89 </v>
      </c>
    </row>
    <row r="38" spans="1:26" ht="19.8" customHeight="1" x14ac:dyDescent="0.25">
      <c r="A38" s="14">
        <f t="shared" si="0"/>
        <v>28</v>
      </c>
      <c r="B38" s="16">
        <v>3480300368489</v>
      </c>
      <c r="C38" s="17" t="s">
        <v>59</v>
      </c>
      <c r="D38" s="14">
        <v>88</v>
      </c>
      <c r="E38" s="30">
        <v>40</v>
      </c>
      <c r="F38" s="30" t="s">
        <v>14</v>
      </c>
      <c r="G38" s="18"/>
      <c r="H38" s="18">
        <v>1</v>
      </c>
      <c r="I38" s="26">
        <f>G38+H38</f>
        <v>1</v>
      </c>
      <c r="J38" s="18"/>
      <c r="K38" s="18">
        <v>1</v>
      </c>
      <c r="L38" s="26">
        <f>J38+K38</f>
        <v>1</v>
      </c>
      <c r="M38" s="18"/>
      <c r="N38" s="18"/>
      <c r="O38" s="26">
        <f>M38+N38</f>
        <v>0</v>
      </c>
      <c r="P38" s="18"/>
      <c r="Q38" s="18"/>
      <c r="R38" s="26"/>
      <c r="S38" s="18"/>
      <c r="T38" s="18"/>
      <c r="U38" s="26"/>
      <c r="V38" s="19"/>
      <c r="X38" s="31">
        <v>12193</v>
      </c>
      <c r="Y38" s="21" t="str">
        <f t="shared" ca="1" si="1"/>
        <v xml:space="preserve">88 </v>
      </c>
    </row>
    <row r="39" spans="1:26" ht="19.8" customHeight="1" x14ac:dyDescent="0.25">
      <c r="A39" s="44" t="s">
        <v>13</v>
      </c>
      <c r="B39" s="45"/>
      <c r="C39" s="45"/>
      <c r="D39" s="27"/>
      <c r="E39" s="28"/>
      <c r="F39" s="29"/>
      <c r="G39" s="18">
        <f t="shared" ref="G39:O39" si="12">SUM(G11:G38)</f>
        <v>7</v>
      </c>
      <c r="H39" s="18">
        <f t="shared" si="12"/>
        <v>21</v>
      </c>
      <c r="I39" s="26">
        <f t="shared" si="12"/>
        <v>28</v>
      </c>
      <c r="J39" s="18">
        <f t="shared" si="12"/>
        <v>3</v>
      </c>
      <c r="K39" s="18">
        <f t="shared" si="12"/>
        <v>8</v>
      </c>
      <c r="L39" s="26">
        <f t="shared" si="12"/>
        <v>11</v>
      </c>
      <c r="M39" s="18">
        <f t="shared" si="12"/>
        <v>2</v>
      </c>
      <c r="N39" s="18">
        <f t="shared" si="12"/>
        <v>10</v>
      </c>
      <c r="O39" s="26">
        <f t="shared" si="12"/>
        <v>12</v>
      </c>
      <c r="P39" s="18"/>
      <c r="Q39" s="18">
        <f>SUM(Q11:Q38)</f>
        <v>2</v>
      </c>
      <c r="R39" s="26">
        <f>SUM(R11:R38)</f>
        <v>2</v>
      </c>
      <c r="S39" s="18">
        <f>SUM(S11:S38)</f>
        <v>2</v>
      </c>
      <c r="T39" s="18">
        <f>SUM(T11:T38)</f>
        <v>1</v>
      </c>
      <c r="U39" s="26">
        <f>SUM(U11:U38)</f>
        <v>3</v>
      </c>
      <c r="V39" s="20"/>
    </row>
    <row r="40" spans="1:26" ht="19.8" customHeight="1" x14ac:dyDescent="0.25"/>
    <row r="41" spans="1:26" ht="19.8" customHeight="1" x14ac:dyDescent="0.25">
      <c r="E41" s="33" t="s">
        <v>87</v>
      </c>
      <c r="H41" s="21">
        <f>COUNTIF(F11:F38,"1")</f>
        <v>0</v>
      </c>
      <c r="I41" s="21" t="s">
        <v>60</v>
      </c>
      <c r="K41" s="33" t="s">
        <v>101</v>
      </c>
      <c r="N41" s="21">
        <f>COUNTIF(F11:F38,"15")</f>
        <v>1</v>
      </c>
      <c r="O41" s="21" t="s">
        <v>60</v>
      </c>
      <c r="X41" s="22" t="s">
        <v>10</v>
      </c>
      <c r="Y41" s="23">
        <f>J39+M39+P39+S39</f>
        <v>7</v>
      </c>
      <c r="Z41" s="9" t="s">
        <v>60</v>
      </c>
    </row>
    <row r="42" spans="1:26" ht="19.8" customHeight="1" x14ac:dyDescent="0.25">
      <c r="E42" s="33" t="s">
        <v>88</v>
      </c>
      <c r="G42" s="21"/>
      <c r="H42" s="21">
        <f>COUNTIF(F11:F38,"2")</f>
        <v>1</v>
      </c>
      <c r="K42" s="33" t="s">
        <v>103</v>
      </c>
      <c r="N42" s="21">
        <f>COUNTIF(F11:F38,"16")</f>
        <v>0</v>
      </c>
      <c r="O42" s="21" t="s">
        <v>60</v>
      </c>
      <c r="Q42" s="61" t="s">
        <v>105</v>
      </c>
      <c r="R42" s="61"/>
      <c r="S42" s="61"/>
      <c r="T42" s="61"/>
      <c r="U42" s="61"/>
      <c r="X42" s="22" t="s">
        <v>11</v>
      </c>
      <c r="Y42" s="23">
        <f>K39+N39+Q39+T39</f>
        <v>21</v>
      </c>
      <c r="Z42" s="9" t="s">
        <v>60</v>
      </c>
    </row>
    <row r="43" spans="1:26" ht="19.8" customHeight="1" x14ac:dyDescent="0.25">
      <c r="E43" s="33" t="s">
        <v>89</v>
      </c>
      <c r="G43" s="21"/>
      <c r="H43" s="21">
        <f>COUNTIF(F11:F38,"3")</f>
        <v>2</v>
      </c>
      <c r="K43" s="33" t="s">
        <v>102</v>
      </c>
      <c r="N43" s="21">
        <f>COUNTIF(F11:F38,"17")</f>
        <v>5</v>
      </c>
      <c r="O43" s="21" t="s">
        <v>60</v>
      </c>
      <c r="Q43" s="68" t="s">
        <v>21</v>
      </c>
      <c r="R43" s="68"/>
      <c r="S43" s="68"/>
      <c r="T43" s="68"/>
      <c r="U43" s="68"/>
    </row>
    <row r="44" spans="1:26" ht="19.8" customHeight="1" x14ac:dyDescent="0.25">
      <c r="E44" s="33" t="s">
        <v>90</v>
      </c>
      <c r="G44" s="21"/>
      <c r="H44" s="21">
        <f>COUNTIF(F11:F38,"4")</f>
        <v>2</v>
      </c>
      <c r="O44" s="21"/>
      <c r="Q44" s="68" t="s">
        <v>9</v>
      </c>
      <c r="R44" s="68"/>
      <c r="S44" s="68"/>
      <c r="T44" s="68"/>
      <c r="U44" s="68"/>
    </row>
    <row r="45" spans="1:26" ht="19.8" customHeight="1" x14ac:dyDescent="0.25">
      <c r="E45" s="33" t="s">
        <v>91</v>
      </c>
      <c r="G45" s="21"/>
      <c r="H45" s="21">
        <f>COUNTIF(F11:F38,"5")</f>
        <v>1</v>
      </c>
      <c r="K45" s="34" t="s">
        <v>104</v>
      </c>
      <c r="L45" s="34"/>
      <c r="M45" s="34"/>
      <c r="N45" s="35">
        <f>H41+H42+H43+H44+H45+H46+H47+H48+H49+H50+H51+H52+H53+H54+N41+N42+N43</f>
        <v>28</v>
      </c>
      <c r="O45" s="35" t="s">
        <v>60</v>
      </c>
      <c r="Q45" s="61" t="s">
        <v>106</v>
      </c>
      <c r="R45" s="61"/>
      <c r="S45" s="61"/>
      <c r="T45" s="61"/>
      <c r="U45" s="61"/>
      <c r="V45" s="61"/>
    </row>
    <row r="46" spans="1:26" ht="19.8" customHeight="1" x14ac:dyDescent="0.25">
      <c r="E46" s="33" t="s">
        <v>92</v>
      </c>
      <c r="G46" s="21"/>
      <c r="H46" s="21">
        <f>COUNTIF(F11:F38,"6")</f>
        <v>3</v>
      </c>
    </row>
    <row r="47" spans="1:26" ht="19.8" customHeight="1" x14ac:dyDescent="0.25">
      <c r="E47" s="33" t="s">
        <v>93</v>
      </c>
      <c r="G47" s="21"/>
      <c r="H47" s="21">
        <f>COUNTIF(F11:F38,"7")</f>
        <v>0</v>
      </c>
    </row>
    <row r="48" spans="1:26" ht="19.8" customHeight="1" x14ac:dyDescent="0.25">
      <c r="E48" s="33" t="s">
        <v>94</v>
      </c>
      <c r="G48" s="21"/>
      <c r="H48" s="21">
        <f>COUNTIF(F11:F38,"8")</f>
        <v>2</v>
      </c>
    </row>
    <row r="49" spans="5:8" ht="19.8" customHeight="1" x14ac:dyDescent="0.25">
      <c r="E49" s="33" t="s">
        <v>95</v>
      </c>
      <c r="G49" s="21"/>
      <c r="H49" s="21">
        <f>COUNTIF(F11:F38,"9")</f>
        <v>1</v>
      </c>
    </row>
    <row r="50" spans="5:8" ht="19.8" customHeight="1" x14ac:dyDescent="0.25">
      <c r="E50" s="33" t="s">
        <v>96</v>
      </c>
      <c r="G50" s="21"/>
      <c r="H50" s="21">
        <f>COUNTIF(F11:F38,"10")</f>
        <v>0</v>
      </c>
    </row>
    <row r="51" spans="5:8" ht="19.8" customHeight="1" x14ac:dyDescent="0.25">
      <c r="E51" s="33" t="s">
        <v>97</v>
      </c>
      <c r="G51" s="21"/>
      <c r="H51" s="21">
        <f>COUNTIF(F11:F38,"11")</f>
        <v>6</v>
      </c>
    </row>
    <row r="52" spans="5:8" ht="19.8" customHeight="1" x14ac:dyDescent="0.25">
      <c r="E52" s="33" t="s">
        <v>98</v>
      </c>
      <c r="G52" s="21"/>
      <c r="H52" s="21">
        <f>COUNTIF(F11:F38,"12")</f>
        <v>2</v>
      </c>
    </row>
    <row r="53" spans="5:8" ht="19.8" customHeight="1" x14ac:dyDescent="0.25">
      <c r="E53" s="33" t="s">
        <v>99</v>
      </c>
      <c r="G53" s="21"/>
      <c r="H53" s="21">
        <f>COUNTIF(F11:F38,"13")</f>
        <v>1</v>
      </c>
    </row>
    <row r="54" spans="5:8" ht="19.8" customHeight="1" x14ac:dyDescent="0.25">
      <c r="E54" s="33" t="s">
        <v>100</v>
      </c>
      <c r="G54" s="21"/>
      <c r="H54" s="21">
        <f>COUNTIF(F11:F38,"14")</f>
        <v>1</v>
      </c>
    </row>
    <row r="55" spans="5:8" ht="19.8" customHeight="1" x14ac:dyDescent="0.25"/>
    <row r="56" spans="5:8" ht="19.8" customHeight="1" x14ac:dyDescent="0.25"/>
    <row r="57" spans="5:8" ht="19.8" customHeight="1" x14ac:dyDescent="0.25"/>
  </sheetData>
  <autoFilter ref="A10:Z39" xr:uid="{00000000-0001-0000-0100-000000000000}"/>
  <mergeCells count="21">
    <mergeCell ref="Q45:V45"/>
    <mergeCell ref="A5:A10"/>
    <mergeCell ref="B5:B10"/>
    <mergeCell ref="V5:V10"/>
    <mergeCell ref="C5:C10"/>
    <mergeCell ref="E5:E10"/>
    <mergeCell ref="F5:F10"/>
    <mergeCell ref="D5:D10"/>
    <mergeCell ref="Q42:U42"/>
    <mergeCell ref="Q43:U43"/>
    <mergeCell ref="Q44:U44"/>
    <mergeCell ref="A1:V1"/>
    <mergeCell ref="A2:V2"/>
    <mergeCell ref="A3:V3"/>
    <mergeCell ref="A39:C39"/>
    <mergeCell ref="J7:L9"/>
    <mergeCell ref="M7:O9"/>
    <mergeCell ref="P7:R9"/>
    <mergeCell ref="S7:U9"/>
    <mergeCell ref="G5:U5"/>
    <mergeCell ref="G6:U6"/>
  </mergeCells>
  <pageMargins left="0.27" right="0.21" top="0.36" bottom="0.28000000000000003" header="0.19685039370078741" footer="0.19"/>
  <pageSetup paperSize="9" scale="56" fitToHeight="0" orientation="portrait" horizontalDpi="300" verticalDpi="300" r:id="rId1"/>
  <headerFooter>
    <oddHeader>&amp;R&amp;"TH SarabunPSK,ธรรมดา"&amp;12แผ่นที่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อาสาสมัครบริบาล 2563</vt:lpstr>
      <vt:lpstr>ผู้สูงอายุที่มีภาวะพึ่งพิง 2563</vt:lpstr>
      <vt:lpstr>'ผู้สูงอายุที่มีภาวะพึ่งพิง 2563'!Print_Area</vt:lpstr>
      <vt:lpstr>'ผู้สูงอายุที่มีภาวะพึ่งพิง 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PRAWIT</cp:lastModifiedBy>
  <cp:lastPrinted>2021-07-03T07:44:52Z</cp:lastPrinted>
  <dcterms:created xsi:type="dcterms:W3CDTF">2020-05-22T01:48:18Z</dcterms:created>
  <dcterms:modified xsi:type="dcterms:W3CDTF">2021-07-03T07:49:56Z</dcterms:modified>
</cp:coreProperties>
</file>